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Луначарского д. 63" sheetId="1" r:id="rId1"/>
  </sheets>
  <externalReferences>
    <externalReference r:id="rId2"/>
  </externalReferences>
  <definedNames>
    <definedName name="АДРЕС" localSheetId="0">'ул Луначарского д. 63'!$B$3</definedName>
    <definedName name="АДРЕС">#REF!</definedName>
    <definedName name="АДРЕС2">#REF!</definedName>
    <definedName name="ВХДОЛГ" localSheetId="0">'ул Луначарского д. 63'!$G$9</definedName>
    <definedName name="ВХДОЛГ">#REF!</definedName>
    <definedName name="ВХСАЛЬДО" localSheetId="0">'ул Луначарского д. 63'!$D$9</definedName>
    <definedName name="ВХСАЛЬДО">#REF!</definedName>
    <definedName name="ВХСАЛЬДО3МЕС">#REF!</definedName>
    <definedName name="ДОГОВОР" localSheetId="0">'ул Луначарского д. 63'!$B$4</definedName>
    <definedName name="ДОГОВОР">#REF!</definedName>
    <definedName name="ДОЛГ" localSheetId="0">'ул Луначарского д. 63'!$A$9</definedName>
    <definedName name="ДОЛГ">#REF!</definedName>
    <definedName name="ЗАТРАЧЕНОК" localSheetId="0">'ул Луначарского д. 63'!$D$41</definedName>
    <definedName name="ЗАТРАЧЕНОК">#REF!</definedName>
    <definedName name="ЗАТРАЧЕНОТ" localSheetId="0">'ул Луначарского д. 63'!$D$40</definedName>
    <definedName name="ЗАТРАЧЕНОТ">#REF!</definedName>
    <definedName name="ЗАТРЕМ" localSheetId="0">'ул Луначарского д. 63'!$D$57</definedName>
    <definedName name="ЗАТРЕМ">#REF!</definedName>
    <definedName name="ИСХДОЛГ" localSheetId="0">'ул Луначарского д. 63'!$G$46</definedName>
    <definedName name="ИСХДОЛГ">#REF!</definedName>
    <definedName name="ИСХСАЛЬДО" localSheetId="0">'ул Луначарского д. 63'!$D$46</definedName>
    <definedName name="ИСХСАЛЬДО">#REF!</definedName>
    <definedName name="ИСХСАЛЬДО3МЕС">#REF!</definedName>
    <definedName name="КАП" localSheetId="0">'ул Луначарского д. 63'!$C$41</definedName>
    <definedName name="КАП">#REF!</definedName>
    <definedName name="КАПРЕМ">#REF!</definedName>
    <definedName name="КПЕРЕЧИСК" localSheetId="0">'ул Луначарского д. 63'!$G$41</definedName>
    <definedName name="КПЕРЕЧИСК">#REF!</definedName>
    <definedName name="КПЕРЕЧИСТ" localSheetId="0">'ул Луначарского д. 63'!$G$40</definedName>
    <definedName name="КПЕРЕЧИСТ">#REF!</definedName>
    <definedName name="НАЧЗАГОД">#REF!</definedName>
    <definedName name="НАЧЗАГОДНЕЖ">#REF!</definedName>
    <definedName name="НАЧРЕМ" localSheetId="0">'ул Луначарского д. 63'!$D$55</definedName>
    <definedName name="НАЧРЕМ">#REF!</definedName>
    <definedName name="НЕЖНАЧРЕМ" localSheetId="0">'ул Луначарского д. 63'!$D$56</definedName>
    <definedName name="НЕЖНАЧРЕМ">#REF!</definedName>
    <definedName name="ОПАЛЧЕНОТ" localSheetId="0">'ул Луначарского д. 63'!$E$40</definedName>
    <definedName name="ОПАЛЧЕНОТ">#REF!</definedName>
    <definedName name="ОПЛАЧЕНОК" localSheetId="0">'ул Луначарского д. 63'!$E$41</definedName>
    <definedName name="ОПЛАЧЕНОК">#REF!</definedName>
    <definedName name="ОСВОЕНО">#REF!</definedName>
    <definedName name="ОСТ" localSheetId="0">'ул Луначарского д. 63'!$A$46</definedName>
    <definedName name="ОСТ">#REF!</definedName>
    <definedName name="ПЛОЩАДЬ" localSheetId="0">'ул Луначарского д. 63'!$B$5</definedName>
    <definedName name="ПЛОЩАДЬ">#REF!</definedName>
    <definedName name="ПЛОЩАДЬДОМА">#REF!</definedName>
    <definedName name="РАЗМЕРПЛАТЫ" localSheetId="0">'ул Луначарского д. 63'!$C$11</definedName>
    <definedName name="РАЗМЕРПЛАТЫ">#REF!</definedName>
    <definedName name="СНРЕМ" localSheetId="0">'ул Луначарского д. 63'!$D$54</definedName>
    <definedName name="СНРЕМ">#REF!</definedName>
    <definedName name="ТАРОТОП" localSheetId="0">'ул Луначарского д. 63'!$C$16</definedName>
    <definedName name="ТАРОТОП">#REF!</definedName>
    <definedName name="ТАРХВС" localSheetId="0">'ул Луначарского д. 63'!$C$17</definedName>
    <definedName name="ТАРХВС">#REF!</definedName>
    <definedName name="ТБО" localSheetId="0">'ул Луначарского д. 63'!$C$13</definedName>
    <definedName name="ТБО">#REF!</definedName>
    <definedName name="ТБОНАЧ" localSheetId="0">'ул Луначарского д. 63'!$D$13</definedName>
    <definedName name="ТБОНАЧ">#REF!</definedName>
    <definedName name="ТБОНЕД" localSheetId="0">'ул Луначарского д. 63'!$F$13</definedName>
    <definedName name="ТБОНЕД">#REF!</definedName>
    <definedName name="ТБООПЛ" localSheetId="0">'ул Луначарского д. 63'!$E$13</definedName>
    <definedName name="ТБООПЛ">#REF!</definedName>
    <definedName name="ТБОПОСТ" localSheetId="0">'ул Луначарского д. 63'!$G$13</definedName>
    <definedName name="ТБОПОСТ">#REF!</definedName>
    <definedName name="ТЕК" localSheetId="0">'ул Луначарского д. 63'!$C$40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<sst xmlns="http://schemas.openxmlformats.org/spreadsheetml/2006/main" count="68" uniqueCount="64">
  <si>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</si>
  <si>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</si>
  <si>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Луначарского д. 63</t>
  </si>
  <si>
    <t>Договор управления №:</t>
  </si>
  <si>
    <t xml:space="preserve">№ 232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</si>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</sst>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/>
  <dimension ref="A1:CS714"/>
  <sheetViews>
    <sheetView tabSelected="1" topLeftCell="A54" workbookViewId="0">
      <selection activeCell="B94" sqref="B9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1566.3999999999999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169398.58000000005</v>
      </c>
      <c r="E9" s="10" t="s">
        <v>8</v>
      </c>
      <c r="F9" s="11"/>
      <c r="G9" s="9">
        <v>26911.910000000003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148212.20999999985</v>
      </c>
      <c r="E13" s="24">
        <v>147504.17999999982</v>
      </c>
      <c r="F13" s="25">
        <f>ТБОНАЧ-ТБООПЛ</f>
        <v>708.03000000002794</v>
      </c>
      <c r="G13" s="26">
        <f>ТБООПЛ</f>
        <v>147504.17999999982</v>
      </c>
    </row>
    <row r="14" spans="1:7" ht="13.5" thickBot="1" x14ac:dyDescent="0.25">
      <c r="A14" s="27"/>
      <c r="B14" s="28" t="s">
        <v>17</v>
      </c>
      <c r="C14" s="29"/>
      <c r="D14" s="30">
        <f>D13</f>
        <v>148212.20999999985</v>
      </c>
      <c r="E14" s="30">
        <f>E13</f>
        <v>147504.17999999982</v>
      </c>
      <c r="F14" s="30">
        <f>F13</f>
        <v>708.03000000002794</v>
      </c>
      <c r="G14" s="30">
        <f>SUM(ТБОПОСТ)</f>
        <v>147504.17999999982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549612.91000000027</v>
      </c>
      <c r="E16" s="24">
        <v>545963.28000000026</v>
      </c>
      <c r="F16" s="25">
        <f t="shared" ref="F16:F25" si="0">D16-E16</f>
        <v>3649.6300000000047</v>
      </c>
      <c r="G16" s="26">
        <f t="shared" ref="G16:G25" si="1">E16</f>
        <v>545963.28000000026</v>
      </c>
    </row>
    <row r="17" spans="1:7" x14ac:dyDescent="0.2">
      <c r="A17" s="34"/>
      <c r="B17" s="35" t="s">
        <v>20</v>
      </c>
      <c r="C17" s="23">
        <v>25.95</v>
      </c>
      <c r="D17" s="24">
        <v>108222.87999999995</v>
      </c>
      <c r="E17" s="24">
        <v>106769.10999999997</v>
      </c>
      <c r="F17" s="25">
        <f t="shared" si="0"/>
        <v>1453.769999999975</v>
      </c>
      <c r="G17" s="26">
        <f t="shared" si="1"/>
        <v>106769.10999999997</v>
      </c>
    </row>
    <row r="18" spans="1:7" x14ac:dyDescent="0.2">
      <c r="A18" s="34"/>
      <c r="B18" s="35" t="s">
        <v>21</v>
      </c>
      <c r="C18" s="23">
        <v>17.79</v>
      </c>
      <c r="D18" s="24">
        <v>74309.870000000039</v>
      </c>
      <c r="E18" s="24">
        <v>73251.579999999987</v>
      </c>
      <c r="F18" s="25">
        <f t="shared" si="0"/>
        <v>1058.2900000000518</v>
      </c>
      <c r="G18" s="26">
        <f t="shared" si="1"/>
        <v>73251.579999999987</v>
      </c>
    </row>
    <row r="19" spans="1:7" x14ac:dyDescent="0.2">
      <c r="A19" s="34"/>
      <c r="B19" s="35" t="s">
        <v>22</v>
      </c>
      <c r="C19" s="23">
        <v>4.2300000000000004</v>
      </c>
      <c r="D19" s="24">
        <v>76715.59</v>
      </c>
      <c r="E19" s="24">
        <v>102466.18</v>
      </c>
      <c r="F19" s="25">
        <f t="shared" si="0"/>
        <v>-25750.589999999997</v>
      </c>
      <c r="G19" s="26">
        <f t="shared" si="1"/>
        <v>102466.18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808861.25000000023</v>
      </c>
      <c r="E26" s="30">
        <f>SUM(E16:E25)</f>
        <v>828450.15000000014</v>
      </c>
      <c r="F26" s="30">
        <f>SUM(F16:F25)</f>
        <v>-19588.899999999965</v>
      </c>
      <c r="G26" s="30">
        <f>SUM(G16:G25)</f>
        <v>828450.15000000014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63627.06</v>
      </c>
      <c r="E28" s="24">
        <v>60503.289999999986</v>
      </c>
      <c r="F28" s="25">
        <f>D28-E28</f>
        <v>3123.7700000000114</v>
      </c>
      <c r="G28" s="26">
        <f t="shared" ref="G28:G37" si="2">E28</f>
        <v>60503.289999999986</v>
      </c>
    </row>
    <row r="29" spans="1:7" x14ac:dyDescent="0.2">
      <c r="A29" s="34"/>
      <c r="B29" s="35" t="s">
        <v>25</v>
      </c>
      <c r="C29" s="23">
        <v>0</v>
      </c>
      <c r="D29" s="24">
        <v>15480</v>
      </c>
      <c r="E29" s="24">
        <v>15472.91</v>
      </c>
      <c r="F29" s="25">
        <f>D29-E29</f>
        <v>7.0900000000001455</v>
      </c>
      <c r="G29" s="26">
        <f t="shared" si="2"/>
        <v>15472.91</v>
      </c>
    </row>
    <row r="30" spans="1:7" x14ac:dyDescent="0.2">
      <c r="A30" s="34"/>
      <c r="B30" s="35" t="s">
        <v>26</v>
      </c>
      <c r="C30" s="23">
        <v>6.64</v>
      </c>
      <c r="D30" s="24">
        <v>6011.8399999999992</v>
      </c>
      <c r="E30" s="24">
        <v>6142.13</v>
      </c>
      <c r="F30" s="25">
        <f t="shared" ref="F30:F37" si="3">D30-E30</f>
        <v>-130.29000000000087</v>
      </c>
      <c r="G30" s="26">
        <f t="shared" si="2"/>
        <v>6142.13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85118.9</v>
      </c>
      <c r="E38" s="30">
        <f>SUM(E28:E37)</f>
        <v>82118.329999999987</v>
      </c>
      <c r="F38" s="30">
        <f>SUM(F28:F37)</f>
        <v>3000.5700000000106</v>
      </c>
      <c r="G38" s="30">
        <f>SUM(G28:G37)</f>
        <v>82118.329999999987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31019.039999999975</v>
      </c>
      <c r="E40" s="24">
        <v>30964.849999999973</v>
      </c>
      <c r="F40" s="25">
        <f>ЗАТРАЧЕНОТ-ОПАЛЧЕНОТ</f>
        <v>54.190000000002328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31019.039999999975</v>
      </c>
      <c r="E42" s="30">
        <f>E41+E40</f>
        <v>30964.849999999973</v>
      </c>
      <c r="F42" s="30">
        <f>F41+F40</f>
        <v>54.190000000002328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1073211.3999999999</v>
      </c>
      <c r="E44" s="30">
        <f>E42+E38+E26+E14</f>
        <v>1089037.5099999998</v>
      </c>
      <c r="F44" s="30">
        <f>F42+F38+F26+F14</f>
        <v>-15826.109999999924</v>
      </c>
      <c r="G44" s="30">
        <f>G42+G38+G26+G14</f>
        <v>1058072.6599999999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153572.4699999998</v>
      </c>
      <c r="E46" s="10" t="s">
        <v>8</v>
      </c>
      <c r="F46" s="11"/>
      <c r="G46" s="9">
        <v>10807.089999999998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20548.159999999974</v>
      </c>
      <c r="E54" s="56"/>
    </row>
    <row r="55" spans="1:7" x14ac:dyDescent="0.2">
      <c r="A55" s="54" t="s">
        <v>36</v>
      </c>
      <c r="B55" s="57"/>
      <c r="D55" s="56">
        <v>30964.849999999991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51513.009999999966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21869.209999999992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1200</v>
      </c>
      <c r="E65" s="71"/>
    </row>
    <row r="66" spans="1:97" s="63" customFormat="1" x14ac:dyDescent="0.2">
      <c r="A66" s="67" t="s">
        <v>45</v>
      </c>
      <c r="B66" s="67"/>
      <c r="D66" s="70">
        <v>105052.14000000001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23069.209999999992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Луначарского д. 63</vt:lpstr>
      <vt:lpstr>'ул Луначарского д. 63'!АДРЕС</vt:lpstr>
      <vt:lpstr>'ул Луначарского д. 63'!ВХДОЛГ</vt:lpstr>
      <vt:lpstr>'ул Луначарского д. 63'!ВХСАЛЬДО</vt:lpstr>
      <vt:lpstr>'ул Луначарского д. 63'!ДОГОВОР</vt:lpstr>
      <vt:lpstr>'ул Луначарского д. 63'!ДОЛГ</vt:lpstr>
      <vt:lpstr>'ул Луначарского д. 63'!ЗАТРАЧЕНОК</vt:lpstr>
      <vt:lpstr>'ул Луначарского д. 63'!ЗАТРАЧЕНОТ</vt:lpstr>
      <vt:lpstr>'ул Луначарского д. 63'!ЗАТРЕМ</vt:lpstr>
      <vt:lpstr>'ул Луначарского д. 63'!ИСХДОЛГ</vt:lpstr>
      <vt:lpstr>'ул Луначарского д. 63'!ИСХСАЛЬДО</vt:lpstr>
      <vt:lpstr>'ул Луначарского д. 63'!КАП</vt:lpstr>
      <vt:lpstr>'ул Луначарского д. 63'!КПЕРЕЧИСК</vt:lpstr>
      <vt:lpstr>'ул Луначарского д. 63'!КПЕРЕЧИСТ</vt:lpstr>
      <vt:lpstr>'ул Луначарского д. 63'!НАЧРЕМ</vt:lpstr>
      <vt:lpstr>'ул Луначарского д. 63'!НЕЖНАЧРЕМ</vt:lpstr>
      <vt:lpstr>'ул Луначарского д. 63'!ОПАЛЧЕНОТ</vt:lpstr>
      <vt:lpstr>'ул Луначарского д. 63'!ОПЛАЧЕНОК</vt:lpstr>
      <vt:lpstr>'ул Луначарского д. 63'!ОСТ</vt:lpstr>
      <vt:lpstr>'ул Луначарского д. 63'!ПЛОЩАДЬ</vt:lpstr>
      <vt:lpstr>'ул Луначарского д. 63'!РАЗМЕРПЛАТЫ</vt:lpstr>
      <vt:lpstr>'ул Луначарского д. 63'!СНРЕМ</vt:lpstr>
      <vt:lpstr>'ул Луначарского д. 63'!ТАРОТОП</vt:lpstr>
      <vt:lpstr>'ул Луначарского д. 63'!ТАРХВС</vt:lpstr>
      <vt:lpstr>'ул Луначарского д. 63'!ТБО</vt:lpstr>
      <vt:lpstr>'ул Луначарского д. 63'!ТБОНАЧ</vt:lpstr>
      <vt:lpstr>'ул Луначарского д. 63'!ТБОНЕД</vt:lpstr>
      <vt:lpstr>'ул Луначарского д. 63'!ТБООПЛ</vt:lpstr>
      <vt:lpstr>'ул Луначарского д. 63'!ТБОПОСТ</vt:lpstr>
      <vt:lpstr>'ул Луначарского д. 63'!ТЕК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2018-03-30T12:50:03Z</dcterms:created>
  <dcterms:modified xsi:type="dcterms:W3CDTF">2018-03-30T12:50:03Z</dcterms:modified>
</cp:coreProperties>
</file>